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1340" windowHeight="6540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C6" i="1" l="1"/>
  <c r="D6" i="1"/>
  <c r="D16" i="1"/>
  <c r="D15" i="1"/>
  <c r="D10" i="1"/>
  <c r="D9" i="1"/>
  <c r="D8" i="1"/>
  <c r="D7" i="1"/>
  <c r="D11" i="1"/>
  <c r="D14" i="1"/>
  <c r="D17" i="1"/>
  <c r="C25" i="1"/>
  <c r="B26" i="1"/>
  <c r="B18" i="1"/>
  <c r="B22" i="1"/>
  <c r="D22" i="1"/>
  <c r="B21" i="1"/>
  <c r="D21" i="1"/>
  <c r="B20" i="1"/>
  <c r="D20" i="1"/>
  <c r="B19" i="1"/>
  <c r="D19" i="1"/>
  <c r="D23" i="1"/>
</calcChain>
</file>

<file path=xl/sharedStrings.xml><?xml version="1.0" encoding="utf-8"?>
<sst xmlns="http://schemas.openxmlformats.org/spreadsheetml/2006/main" count="27" uniqueCount="26">
  <si>
    <t>antal</t>
  </si>
  <si>
    <t>Evt. Årligt funktionsløn i 31.03.00 niv.</t>
  </si>
  <si>
    <t>Evt. Årlig kvalifikationsløn i 31.03.00 niv.</t>
  </si>
  <si>
    <t>Månedsløn før pension og skatteberegning</t>
  </si>
  <si>
    <t>Månedsløn for fuldtidsansat</t>
  </si>
  <si>
    <t>Svarende til timeløn (incl.kva.og funk.løn)</t>
  </si>
  <si>
    <t>Månedsløn omregnet til aktuel besk.grad</t>
  </si>
  <si>
    <t>Løntrin</t>
  </si>
  <si>
    <t xml:space="preserve">Evt. Årlig kval.løn i 31.03.00 niv./ ikke afh. af besk.grad </t>
  </si>
  <si>
    <t>Evt. Årligt funk.løn i 31.03.00 niv./ikke afh. af besk.grad</t>
  </si>
  <si>
    <t>Heraf er 1/3 eget bidrag</t>
  </si>
  <si>
    <t>Månedsløn fuld tid pr. måned på aktuelt løntrin (se udsnittet ved siden af)</t>
  </si>
  <si>
    <t>Samlet pensionbidrag 12,6%</t>
  </si>
  <si>
    <t xml:space="preserve">50%    helligsdagstillæg </t>
  </si>
  <si>
    <t>Kun kursive røde felter skal indtastes</t>
  </si>
  <si>
    <t>29%    aftentillæg for timer mellem 17-23</t>
  </si>
  <si>
    <t>32,5% nattillæg for timer mellem 23-06</t>
  </si>
  <si>
    <t>40%    lørdag-/søndagstillæg for timer lørdage kl. 6 - søndage kl. 24</t>
  </si>
  <si>
    <t>Regionale lønninger</t>
  </si>
  <si>
    <t>Gruppe 0</t>
  </si>
  <si>
    <t>Gruppe 1</t>
  </si>
  <si>
    <t>Regionalt ansatte</t>
  </si>
  <si>
    <t>pr. 1. januar 2012</t>
  </si>
  <si>
    <t>Månedsløn med tillægsbetalinger pr. 01.01.12</t>
  </si>
  <si>
    <t>Evt. Årlig kvalifikationsløn i 31.03.00 niv. *)</t>
  </si>
  <si>
    <t>*) Årligt kvalifikationstillæg til sosu-assistenter og sosu-hjælpere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</si>
</sst>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_(* #,##0.00_);_(* \(#,##0.00\);_(* &quot;-&quot;??_);_(@_)"/>
  </numFmts>
  <fonts count="11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8"/>
      <name val="Verdana"/>
      <family val="2"/>
    </font>
    <font>
      <b/>
      <sz val="8"/>
      <name val="Verdana"/>
      <family val="2"/>
    </font>
    <font>
      <sz val="8"/>
      <name val="Times New Roman"/>
      <family val="1"/>
    </font>
    <font>
      <b/>
      <i/>
      <sz val="8"/>
      <color indexed="10"/>
      <name val="Verdana"/>
      <family val="2"/>
    </font>
    <font>
      <b/>
      <sz val="8"/>
      <name val="Times New Roman"/>
      <family val="1"/>
    </font>
    <font>
      <i/>
      <sz val="8"/>
      <name val="Verdana"/>
      <family val="2"/>
    </font>
    <font>
      <i/>
      <sz val="8"/>
      <name val="Times New Roman"/>
      <family val="1"/>
    </font>
    <font>
      <b/>
      <i/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 applyBorder="1"/>
    <xf numFmtId="16" fontId="3" fillId="0" borderId="0" xfId="0" applyNumberFormat="1" applyFont="1" applyBorder="1"/>
    <xf numFmtId="0" fontId="4" fillId="0" borderId="0" xfId="0" applyFont="1" applyBorder="1"/>
    <xf numFmtId="0" fontId="3" fillId="0" borderId="0" xfId="0" applyFont="1"/>
    <xf numFmtId="0" fontId="4" fillId="2" borderId="0" xfId="0" applyFont="1" applyFill="1" applyBorder="1"/>
    <xf numFmtId="0" fontId="3" fillId="2" borderId="0" xfId="0" applyFont="1" applyFill="1" applyBorder="1"/>
    <xf numFmtId="0" fontId="5" fillId="0" borderId="0" xfId="0" applyFont="1" applyBorder="1"/>
    <xf numFmtId="0" fontId="6" fillId="0" borderId="0" xfId="0" applyFont="1" applyBorder="1"/>
    <xf numFmtId="0" fontId="4" fillId="2" borderId="2" xfId="0" applyFont="1" applyFill="1" applyBorder="1"/>
    <xf numFmtId="0" fontId="7" fillId="0" borderId="0" xfId="0" applyFont="1" applyBorder="1"/>
    <xf numFmtId="0" fontId="6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2" borderId="3" xfId="0" applyNumberFormat="1" applyFont="1" applyFill="1" applyBorder="1" applyAlignment="1" applyProtection="1">
      <alignment horizontal="center"/>
    </xf>
    <xf numFmtId="39" fontId="3" fillId="2" borderId="3" xfId="0" applyNumberFormat="1" applyFont="1" applyFill="1" applyBorder="1" applyProtection="1"/>
    <xf numFmtId="0" fontId="8" fillId="0" borderId="0" xfId="0" applyFont="1" applyBorder="1" applyAlignment="1">
      <alignment horizontal="right"/>
    </xf>
    <xf numFmtId="171" fontId="6" fillId="0" borderId="0" xfId="1" applyFont="1" applyBorder="1"/>
    <xf numFmtId="171" fontId="3" fillId="0" borderId="0" xfId="0" applyNumberFormat="1" applyFont="1" applyBorder="1"/>
    <xf numFmtId="0" fontId="8" fillId="0" borderId="0" xfId="0" applyFont="1" applyBorder="1"/>
    <xf numFmtId="0" fontId="9" fillId="0" borderId="0" xfId="0" applyFont="1" applyBorder="1"/>
    <xf numFmtId="171" fontId="6" fillId="0" borderId="0" xfId="1" applyFont="1" applyBorder="1" applyAlignment="1">
      <alignment horizontal="center"/>
    </xf>
    <xf numFmtId="0" fontId="5" fillId="0" borderId="0" xfId="0" applyFont="1" applyFill="1" applyBorder="1"/>
    <xf numFmtId="171" fontId="3" fillId="0" borderId="1" xfId="0" applyNumberFormat="1" applyFont="1" applyBorder="1"/>
    <xf numFmtId="171" fontId="10" fillId="0" borderId="0" xfId="1" applyFont="1" applyBorder="1" applyAlignment="1">
      <alignment horizontal="center"/>
    </xf>
    <xf numFmtId="2" fontId="3" fillId="0" borderId="0" xfId="0" applyNumberFormat="1" applyFont="1" applyBorder="1"/>
    <xf numFmtId="0" fontId="3" fillId="0" borderId="0" xfId="0" applyFont="1" applyBorder="1" applyAlignment="1">
      <alignment horizontal="center"/>
    </xf>
    <xf numFmtId="171" fontId="3" fillId="0" borderId="0" xfId="1" applyFont="1" applyBorder="1"/>
    <xf numFmtId="171" fontId="3" fillId="0" borderId="1" xfId="1" applyFont="1" applyBorder="1"/>
    <xf numFmtId="171" fontId="4" fillId="0" borderId="0" xfId="0" applyNumberFormat="1" applyFont="1" applyBorder="1"/>
    <xf numFmtId="0" fontId="5" fillId="0" borderId="0" xfId="0" applyFont="1"/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/>
  </cellXfs>
  <cellStyles count="2">
    <cellStyle name="K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tabSelected="1" topLeftCell="A4" zoomScaleNormal="100" workbookViewId="0">
      <selection activeCell="A29" sqref="A29"/>
    </sheetView>
  </sheetViews>
  <sheetFormatPr defaultRowHeight="11.25" x14ac:dyDescent="0.2"/>
  <cols>
    <col min="1" max="1" width="61.140625" style="29" customWidth="1"/>
    <col min="2" max="2" width="8.7109375" style="29" customWidth="1"/>
    <col min="3" max="3" width="14.85546875" style="29" customWidth="1"/>
    <col min="4" max="4" width="13.85546875" style="29" customWidth="1"/>
    <col min="5" max="6" width="7.5703125" style="29" customWidth="1"/>
    <col min="7" max="7" width="11.5703125" style="29" customWidth="1"/>
    <col min="8" max="8" width="10.85546875" style="29" customWidth="1"/>
    <col min="9" max="16384" width="9.140625" style="29"/>
  </cols>
  <sheetData>
    <row r="1" spans="1:9" s="7" customFormat="1" ht="18" customHeight="1" x14ac:dyDescent="0.2">
      <c r="A1" s="1" t="s">
        <v>23</v>
      </c>
      <c r="B1" s="1"/>
      <c r="C1" s="1"/>
      <c r="D1" s="1"/>
      <c r="E1" s="1"/>
      <c r="F1" s="5" t="s">
        <v>18</v>
      </c>
      <c r="G1" s="6"/>
      <c r="H1" s="6"/>
    </row>
    <row r="2" spans="1:9" s="7" customFormat="1" x14ac:dyDescent="0.2">
      <c r="A2" s="1" t="s">
        <v>21</v>
      </c>
      <c r="B2" s="1"/>
      <c r="C2" s="1"/>
      <c r="D2" s="1"/>
      <c r="E2" s="1"/>
      <c r="F2" s="5" t="s">
        <v>22</v>
      </c>
      <c r="G2" s="6"/>
      <c r="H2" s="6"/>
    </row>
    <row r="3" spans="1:9" s="7" customFormat="1" x14ac:dyDescent="0.2">
      <c r="A3" s="1"/>
      <c r="B3" s="1"/>
      <c r="C3" s="1"/>
      <c r="D3" s="1"/>
      <c r="E3" s="1"/>
      <c r="F3" s="6"/>
      <c r="G3" s="6"/>
      <c r="H3" s="6"/>
    </row>
    <row r="4" spans="1:9" s="10" customFormat="1" ht="18" customHeight="1" x14ac:dyDescent="0.15">
      <c r="A4" s="8" t="s">
        <v>14</v>
      </c>
      <c r="B4" s="3"/>
      <c r="C4" s="3"/>
      <c r="D4" s="3"/>
      <c r="E4" s="3"/>
      <c r="F4" s="6"/>
      <c r="G4" s="9" t="s">
        <v>19</v>
      </c>
      <c r="H4" s="9" t="s">
        <v>20</v>
      </c>
    </row>
    <row r="5" spans="1:9" s="7" customFormat="1" ht="18" customHeight="1" x14ac:dyDescent="0.2">
      <c r="A5" s="1" t="s">
        <v>7</v>
      </c>
      <c r="B5" s="11">
        <v>21</v>
      </c>
      <c r="C5" s="12"/>
      <c r="D5" s="1"/>
      <c r="E5" s="1"/>
      <c r="F5" s="13">
        <v>11</v>
      </c>
      <c r="G5" s="14">
        <v>18292.169999999998</v>
      </c>
      <c r="H5" s="14">
        <v>18572.5</v>
      </c>
    </row>
    <row r="6" spans="1:9" s="19" customFormat="1" ht="18" customHeight="1" x14ac:dyDescent="0.2">
      <c r="A6" s="1" t="s">
        <v>11</v>
      </c>
      <c r="B6" s="15"/>
      <c r="C6" s="16">
        <f>G15</f>
        <v>21486.080000000002</v>
      </c>
      <c r="D6" s="17">
        <f>C6</f>
        <v>21486.080000000002</v>
      </c>
      <c r="E6" s="18"/>
      <c r="F6" s="13">
        <v>12</v>
      </c>
      <c r="G6" s="14">
        <v>18605.5</v>
      </c>
      <c r="H6" s="14">
        <v>18892.75</v>
      </c>
    </row>
    <row r="7" spans="1:9" s="19" customFormat="1" ht="18" customHeight="1" x14ac:dyDescent="0.2">
      <c r="A7" s="1" t="s">
        <v>2</v>
      </c>
      <c r="B7" s="18"/>
      <c r="C7" s="16">
        <v>0</v>
      </c>
      <c r="D7" s="17">
        <f>(C7*24.8979/100+C7)/12</f>
        <v>0</v>
      </c>
      <c r="E7" s="18"/>
      <c r="F7" s="13">
        <v>13</v>
      </c>
      <c r="G7" s="14">
        <v>18927.75</v>
      </c>
      <c r="H7" s="14">
        <v>19222.330000000002</v>
      </c>
    </row>
    <row r="8" spans="1:9" s="19" customFormat="1" ht="18" customHeight="1" x14ac:dyDescent="0.2">
      <c r="A8" s="1" t="s">
        <v>24</v>
      </c>
      <c r="B8" s="18"/>
      <c r="C8" s="16">
        <v>700</v>
      </c>
      <c r="D8" s="17">
        <f>(C8*24.8979/100+C8)/12</f>
        <v>72.857108333333329</v>
      </c>
      <c r="E8" s="18"/>
      <c r="F8" s="13">
        <v>14</v>
      </c>
      <c r="G8" s="14">
        <v>19258.919999999998</v>
      </c>
      <c r="H8" s="14">
        <v>19560.919999999998</v>
      </c>
    </row>
    <row r="9" spans="1:9" s="7" customFormat="1" ht="18" customHeight="1" x14ac:dyDescent="0.2">
      <c r="A9" s="1" t="s">
        <v>1</v>
      </c>
      <c r="B9" s="1"/>
      <c r="C9" s="20">
        <v>0</v>
      </c>
      <c r="D9" s="17">
        <f>(C9*24.8979/100+C9)/12</f>
        <v>0</v>
      </c>
      <c r="E9" s="1"/>
      <c r="F9" s="13">
        <v>15</v>
      </c>
      <c r="G9" s="14">
        <v>19585.919999999998</v>
      </c>
      <c r="H9" s="14">
        <v>19895.5</v>
      </c>
      <c r="I9" s="21"/>
    </row>
    <row r="10" spans="1:9" s="7" customFormat="1" ht="18" customHeight="1" x14ac:dyDescent="0.2">
      <c r="A10" s="1" t="s">
        <v>1</v>
      </c>
      <c r="B10" s="1"/>
      <c r="C10" s="20">
        <v>0</v>
      </c>
      <c r="D10" s="22">
        <f>(C10*24.8979/100+C10)/12</f>
        <v>0</v>
      </c>
      <c r="E10" s="1"/>
      <c r="F10" s="13">
        <v>16</v>
      </c>
      <c r="G10" s="14">
        <v>19920.669999999998</v>
      </c>
      <c r="H10" s="14">
        <v>20238.080000000002</v>
      </c>
    </row>
    <row r="11" spans="1:9" s="7" customFormat="1" ht="18" customHeight="1" x14ac:dyDescent="0.2">
      <c r="A11" s="1" t="s">
        <v>4</v>
      </c>
      <c r="B11" s="1"/>
      <c r="C11" s="23"/>
      <c r="D11" s="17">
        <f>SUM(D6:D10)</f>
        <v>21558.937108333335</v>
      </c>
      <c r="E11" s="1"/>
      <c r="F11" s="13">
        <v>17</v>
      </c>
      <c r="G11" s="14">
        <v>20198.75</v>
      </c>
      <c r="H11" s="14">
        <v>20525.669999999998</v>
      </c>
    </row>
    <row r="12" spans="1:9" s="7" customFormat="1" ht="18" customHeight="1" x14ac:dyDescent="0.2">
      <c r="A12" s="1"/>
      <c r="B12" s="1"/>
      <c r="C12" s="23"/>
      <c r="D12" s="17"/>
      <c r="E12" s="1"/>
      <c r="F12" s="13">
        <v>18</v>
      </c>
      <c r="G12" s="14">
        <v>20569.669999999998</v>
      </c>
      <c r="H12" s="14">
        <v>20904.919999999998</v>
      </c>
    </row>
    <row r="13" spans="1:9" s="7" customFormat="1" ht="18" customHeight="1" x14ac:dyDescent="0.2">
      <c r="A13" s="1"/>
      <c r="B13" s="1"/>
      <c r="C13" s="1"/>
      <c r="D13" s="1"/>
      <c r="E13" s="1"/>
      <c r="F13" s="13">
        <v>19</v>
      </c>
      <c r="G13" s="14">
        <v>20847.330000000002</v>
      </c>
      <c r="H13" s="14">
        <v>21191.17</v>
      </c>
    </row>
    <row r="14" spans="1:9" s="7" customFormat="1" ht="18" customHeight="1" x14ac:dyDescent="0.2">
      <c r="A14" s="1" t="s">
        <v>6</v>
      </c>
      <c r="B14" s="1"/>
      <c r="C14" s="11">
        <v>28</v>
      </c>
      <c r="D14" s="17">
        <f>D11/37*C14</f>
        <v>16314.871325225226</v>
      </c>
      <c r="E14" s="1"/>
      <c r="F14" s="13">
        <v>20</v>
      </c>
      <c r="G14" s="14">
        <v>21135.5</v>
      </c>
      <c r="H14" s="14">
        <v>21488.080000000002</v>
      </c>
    </row>
    <row r="15" spans="1:9" s="19" customFormat="1" ht="18" customHeight="1" x14ac:dyDescent="0.2">
      <c r="A15" s="1" t="s">
        <v>8</v>
      </c>
      <c r="B15" s="18"/>
      <c r="C15" s="16">
        <v>0</v>
      </c>
      <c r="D15" s="17">
        <f>(C15*24.8979/100+C15)/12</f>
        <v>0</v>
      </c>
      <c r="E15" s="18"/>
      <c r="F15" s="13">
        <v>21</v>
      </c>
      <c r="G15" s="14">
        <v>21486.080000000002</v>
      </c>
      <c r="H15" s="14">
        <v>21847.67</v>
      </c>
    </row>
    <row r="16" spans="1:9" s="7" customFormat="1" ht="18" customHeight="1" x14ac:dyDescent="0.2">
      <c r="A16" s="1" t="s">
        <v>9</v>
      </c>
      <c r="B16" s="1"/>
      <c r="C16" s="20">
        <v>0</v>
      </c>
      <c r="D16" s="22">
        <f>(C16*24.8979/100+C16)/12</f>
        <v>0</v>
      </c>
      <c r="E16" s="1"/>
      <c r="F16" s="13">
        <v>22</v>
      </c>
      <c r="G16" s="14">
        <v>21811.25</v>
      </c>
      <c r="H16" s="14">
        <v>22172.83</v>
      </c>
    </row>
    <row r="17" spans="1:8" s="7" customFormat="1" ht="18" customHeight="1" x14ac:dyDescent="0.2">
      <c r="A17" s="1"/>
      <c r="B17" s="1"/>
      <c r="C17" s="23"/>
      <c r="D17" s="17">
        <f>SUM(D14:D16)</f>
        <v>16314.871325225226</v>
      </c>
      <c r="E17" s="1"/>
      <c r="F17" s="13">
        <v>23</v>
      </c>
      <c r="G17" s="14">
        <v>22159.08</v>
      </c>
      <c r="H17" s="14">
        <v>22510.92</v>
      </c>
    </row>
    <row r="18" spans="1:8" s="7" customFormat="1" ht="18" customHeight="1" x14ac:dyDescent="0.2">
      <c r="A18" s="1" t="s">
        <v>5</v>
      </c>
      <c r="B18" s="24">
        <f>D17/(C14*13/3)</f>
        <v>134.46322520790022</v>
      </c>
      <c r="C18" s="25" t="s">
        <v>0</v>
      </c>
      <c r="D18" s="26"/>
      <c r="E18" s="1"/>
      <c r="F18" s="13">
        <v>24</v>
      </c>
      <c r="G18" s="14">
        <v>22518</v>
      </c>
      <c r="H18" s="14">
        <v>22859.75</v>
      </c>
    </row>
    <row r="19" spans="1:8" s="7" customFormat="1" ht="18" customHeight="1" x14ac:dyDescent="0.2">
      <c r="A19" s="1" t="s">
        <v>15</v>
      </c>
      <c r="B19" s="24">
        <f>B18*29/100</f>
        <v>38.994335310291063</v>
      </c>
      <c r="C19" s="11">
        <v>0</v>
      </c>
      <c r="D19" s="26">
        <f>B19*C19</f>
        <v>0</v>
      </c>
      <c r="E19" s="1"/>
      <c r="F19" s="13">
        <v>25</v>
      </c>
      <c r="G19" s="14">
        <v>22884.42</v>
      </c>
      <c r="H19" s="14">
        <v>23215.42</v>
      </c>
    </row>
    <row r="20" spans="1:8" s="7" customFormat="1" ht="18" customHeight="1" x14ac:dyDescent="0.2">
      <c r="A20" s="2" t="s">
        <v>16</v>
      </c>
      <c r="B20" s="24">
        <f>B18*32.5/100</f>
        <v>43.700548192567574</v>
      </c>
      <c r="C20" s="11">
        <v>98</v>
      </c>
      <c r="D20" s="26">
        <f>B20*C20</f>
        <v>4282.6537228716224</v>
      </c>
      <c r="E20" s="1"/>
      <c r="F20" s="13">
        <v>26</v>
      </c>
      <c r="G20" s="14">
        <v>23259.33</v>
      </c>
      <c r="H20" s="14">
        <v>23579.08</v>
      </c>
    </row>
    <row r="21" spans="1:8" s="7" customFormat="1" ht="18" customHeight="1" x14ac:dyDescent="0.2">
      <c r="A21" s="1" t="s">
        <v>17</v>
      </c>
      <c r="B21" s="24">
        <f>B18*40/100</f>
        <v>53.785290083160092</v>
      </c>
      <c r="C21" s="11">
        <v>20</v>
      </c>
      <c r="D21" s="26">
        <f>B21*C21</f>
        <v>1075.7058016632018</v>
      </c>
      <c r="E21" s="1"/>
      <c r="F21" s="13">
        <v>27</v>
      </c>
      <c r="G21" s="14">
        <v>23642.83</v>
      </c>
      <c r="H21" s="14">
        <v>23950.33</v>
      </c>
    </row>
    <row r="22" spans="1:8" s="7" customFormat="1" ht="18" customHeight="1" x14ac:dyDescent="0.2">
      <c r="A22" s="1" t="s">
        <v>13</v>
      </c>
      <c r="B22" s="24">
        <f>B18*50/100</f>
        <v>67.231612603950111</v>
      </c>
      <c r="C22" s="11">
        <v>0</v>
      </c>
      <c r="D22" s="27">
        <f>B22*C22</f>
        <v>0</v>
      </c>
      <c r="E22" s="1"/>
      <c r="F22" s="13">
        <v>28</v>
      </c>
      <c r="G22" s="14">
        <v>24034.75</v>
      </c>
      <c r="H22" s="14">
        <v>24329.08</v>
      </c>
    </row>
    <row r="23" spans="1:8" s="10" customFormat="1" ht="18" customHeight="1" x14ac:dyDescent="0.15">
      <c r="A23" s="3" t="s">
        <v>3</v>
      </c>
      <c r="B23" s="3"/>
      <c r="C23" s="3"/>
      <c r="D23" s="28">
        <f>SUM(D17:D22)</f>
        <v>21673.230849760046</v>
      </c>
      <c r="E23" s="3"/>
      <c r="F23" s="13">
        <v>29</v>
      </c>
      <c r="G23" s="14">
        <v>24435.5</v>
      </c>
      <c r="H23" s="14">
        <v>24715.919999999998</v>
      </c>
    </row>
    <row r="24" spans="1:8" s="10" customFormat="1" ht="18" customHeight="1" x14ac:dyDescent="0.15">
      <c r="A24" s="3"/>
      <c r="B24" s="3"/>
      <c r="C24" s="3"/>
      <c r="D24" s="28"/>
      <c r="E24" s="3"/>
      <c r="F24" s="13">
        <v>30</v>
      </c>
      <c r="G24" s="14">
        <v>24845</v>
      </c>
      <c r="H24" s="14">
        <v>25110.5</v>
      </c>
    </row>
    <row r="25" spans="1:8" s="7" customFormat="1" ht="18" customHeight="1" x14ac:dyDescent="0.2">
      <c r="A25" s="1" t="s">
        <v>12</v>
      </c>
      <c r="B25" s="1"/>
      <c r="C25" s="17">
        <f>D17*12.568/100</f>
        <v>2050.4530281543061</v>
      </c>
      <c r="D25" s="1"/>
      <c r="E25" s="1"/>
      <c r="F25" s="13">
        <v>31</v>
      </c>
      <c r="G25" s="14">
        <v>25263.75</v>
      </c>
      <c r="H25" s="14">
        <v>25513.5</v>
      </c>
    </row>
    <row r="26" spans="1:8" s="7" customFormat="1" ht="18" customHeight="1" x14ac:dyDescent="0.2">
      <c r="A26" s="1" t="s">
        <v>10</v>
      </c>
      <c r="B26" s="24">
        <f>C25/3</f>
        <v>683.48434271810208</v>
      </c>
      <c r="C26" s="17"/>
      <c r="D26" s="1"/>
      <c r="E26" s="1"/>
      <c r="F26" s="13">
        <v>32</v>
      </c>
      <c r="G26" s="14">
        <v>25691.75</v>
      </c>
      <c r="H26" s="14">
        <v>25924.58</v>
      </c>
    </row>
    <row r="27" spans="1:8" ht="18" customHeight="1" x14ac:dyDescent="0.2">
      <c r="A27" s="4"/>
      <c r="B27" s="4"/>
      <c r="C27" s="4"/>
      <c r="D27" s="4"/>
      <c r="E27" s="4"/>
      <c r="F27" s="13">
        <v>33</v>
      </c>
      <c r="G27" s="14">
        <v>26129.17</v>
      </c>
      <c r="H27" s="14">
        <v>26344.25</v>
      </c>
    </row>
    <row r="28" spans="1:8" ht="18" customHeight="1" x14ac:dyDescent="0.2">
      <c r="A28" s="4" t="s">
        <v>25</v>
      </c>
      <c r="B28" s="4"/>
      <c r="C28" s="4"/>
      <c r="D28" s="4"/>
      <c r="E28" s="4"/>
      <c r="F28" s="30">
        <v>34</v>
      </c>
      <c r="G28" s="31">
        <v>26576.67</v>
      </c>
      <c r="H28" s="31">
        <v>26772.83</v>
      </c>
    </row>
    <row r="29" spans="1:8" ht="18" customHeight="1" x14ac:dyDescent="0.2">
      <c r="A29" s="4"/>
      <c r="B29" s="4"/>
      <c r="C29" s="4"/>
      <c r="D29" s="4"/>
      <c r="E29" s="4"/>
    </row>
    <row r="30" spans="1:8" ht="18" customHeight="1" x14ac:dyDescent="0.2"/>
    <row r="31" spans="1:8" ht="18" customHeight="1" x14ac:dyDescent="0.2"/>
    <row r="32" spans="1:8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</sheetData>
  <phoneticPr fontId="2" type="noConversion"/>
  <pageMargins left="0.78740157480314965" right="0.78740157480314965" top="0.39370078740157483" bottom="0.51181102362204722" header="0" footer="0.39370078740157483"/>
  <pageSetup paperSize="9" scale="96" orientation="landscape" r:id="rId1"/>
  <headerFooter alignWithMargins="0">
    <oddHeader>&amp;C&amp;Z&amp;F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FOA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Jonna Rasmussen</dc:creator>
  <cp:lastModifiedBy>Synne Degn</cp:lastModifiedBy>
  <cp:lastPrinted>2011-12-14T09:46:11Z</cp:lastPrinted>
  <dcterms:created xsi:type="dcterms:W3CDTF">2003-03-07T09:22:16Z</dcterms:created>
  <dcterms:modified xsi:type="dcterms:W3CDTF">2011-12-14T09:59:02Z</dcterms:modified>
</cp:coreProperties>
</file>